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<sst xmlns="http://schemas.openxmlformats.org/spreadsheetml/2006/main" count="106" uniqueCount="56">
  <si>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</si>
  <si>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</si>
  <si>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</si>
  <si>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</si>
  <si>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</si>
  <si>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</si>
  <si>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</si>
  <si>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</si>
  <si>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</si>
  <si>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</si>
  <si>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</si>
  <si>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</si>
  <si>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</si>
  <si>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</si>
  <si>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</si>
  <si>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</si>
  <si>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</si>
  <si>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</si>
  <si>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</si>
  <si>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</si>
  <si>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</si>
  <si>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</si>
  <si>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</si>
  <si>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</si>
  <si>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</si>
  <si>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</si>
  <si>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</si>
  <si>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</si>
  <si>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</si>
  <si>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</si>
  <si>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</si>
  <si>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</si>
  <si>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</si>
  <si>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</si>
  <si>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</si>
  <si>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</si>
  <si>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</si>
  <si>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</si>
  <si>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</si>
  <si>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</si>
  <si>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</si>
  <si>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</si>
  <si>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</si>
  <si>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</si>
  <si>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</si>
  <si>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</si>
  <si>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</si>
  <si>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</si>
  <si>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</si>
  <si>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</si>
  <si>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</si>
  <si>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</si>
  <si>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Франка 37,39,41</t>
  </si>
  <si>
    <t>816шт</t>
  </si>
  <si>
    <t>1.16чол.</t>
  </si>
  <si>
    <t>7.1. Вартість електроенергії, послуга з розподілу електроенергії(1730кВт)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</si>
</sst>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49">
      <selection activeCell="I76" sqref="I76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20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/>
    </row>
    <row r="4" spans="2:10" ht="12.75">
      <c r="B4" t="s">
        <v>1</v>
      </c>
      <c r="D4">
        <v>23883.4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1092.39</v>
      </c>
      <c r="E5" t="s">
        <v>8</v>
      </c>
      <c r="F5" t="s">
        <v>4</v>
      </c>
      <c r="I5">
        <v>3135.48</v>
      </c>
      <c r="J5" t="s">
        <v>8</v>
      </c>
    </row>
    <row r="6" spans="2:10" ht="12.75">
      <c r="B6" t="s">
        <v>2</v>
      </c>
      <c r="D6">
        <v>3261.2</v>
      </c>
      <c r="E6" t="s">
        <v>8</v>
      </c>
      <c r="F6" t="s">
        <v>5</v>
      </c>
      <c r="I6">
        <v>6050.52</v>
      </c>
      <c r="J6" t="s">
        <v>8</v>
      </c>
    </row>
    <row r="7" spans="6:10" ht="12.75">
      <c r="F7" t="s">
        <v>6</v>
      </c>
      <c r="I7">
        <v>1.5</v>
      </c>
      <c r="J7" t="s">
        <v>9</v>
      </c>
    </row>
    <row r="8" spans="6:10" ht="12.75">
      <c r="F8" t="s">
        <v>7</v>
      </c>
      <c r="I8">
        <v>3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12519</v>
      </c>
      <c r="J11" s="1" t="s">
        <v>16</v>
      </c>
    </row>
    <row r="12" spans="2:10" ht="12.75">
      <c r="B12" t="s">
        <v>11</v>
      </c>
      <c r="I12">
        <f>I11*22%</f>
        <v>2754.18</v>
      </c>
      <c r="J12" s="1" t="s">
        <v>16</v>
      </c>
    </row>
    <row r="13" spans="2:10" ht="12.75">
      <c r="B13" t="s">
        <v>12</v>
      </c>
      <c r="I13">
        <v>440.13</v>
      </c>
      <c r="J13" s="1" t="s">
        <v>16</v>
      </c>
    </row>
    <row r="14" spans="2:10" ht="12.75">
      <c r="B14" t="s">
        <v>13</v>
      </c>
      <c r="I14" s="1">
        <f>(I11+I12+I13)*56%</f>
        <v>8799.4536</v>
      </c>
      <c r="J14" s="1" t="s">
        <v>16</v>
      </c>
    </row>
    <row r="16" spans="2:9" ht="12.75">
      <c r="B16" s="1">
        <f>I11+I12+I13+I14</f>
        <v>24512.7636</v>
      </c>
      <c r="C16" t="s">
        <v>44</v>
      </c>
      <c r="D16" s="1">
        <f>D4</f>
        <v>23883.4</v>
      </c>
      <c r="E16" t="s">
        <v>45</v>
      </c>
      <c r="F16">
        <f>B16/D16</f>
        <v>1.0263515077417786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6259.5</v>
      </c>
      <c r="J20" s="1" t="s">
        <v>16</v>
      </c>
    </row>
    <row r="21" spans="2:10" ht="12.75">
      <c r="B21" t="s">
        <v>20</v>
      </c>
      <c r="I21">
        <f>I20*22%</f>
        <v>1377.09</v>
      </c>
      <c r="J21" s="1" t="s">
        <v>16</v>
      </c>
    </row>
    <row r="22" spans="2:10" ht="12.75">
      <c r="B22" t="s">
        <v>21</v>
      </c>
      <c r="I22">
        <v>234.56</v>
      </c>
      <c r="J22" s="1" t="s">
        <v>16</v>
      </c>
    </row>
    <row r="23" spans="2:10" ht="12.75">
      <c r="B23" t="s">
        <v>22</v>
      </c>
      <c r="I23" s="1">
        <f>(I20+I21+I22)*56%</f>
        <v>4407.844000000001</v>
      </c>
      <c r="J23" s="1" t="s">
        <v>16</v>
      </c>
    </row>
    <row r="25" spans="2:9" ht="12.75">
      <c r="B25">
        <f>SUM(I20:I23)</f>
        <v>12278.994000000002</v>
      </c>
      <c r="C25" t="s">
        <v>44</v>
      </c>
      <c r="D25" s="1">
        <f>D4</f>
        <v>23883.4</v>
      </c>
      <c r="E25" t="s">
        <v>45</v>
      </c>
      <c r="F25">
        <f>B25/D25</f>
        <v>0.5141225286182035</v>
      </c>
      <c r="G25" t="s">
        <v>16</v>
      </c>
      <c r="I25" s="1"/>
    </row>
    <row r="28" ht="12.75">
      <c r="B28" t="s">
        <v>50</v>
      </c>
    </row>
    <row r="29" ht="12.75">
      <c r="B29" t="s">
        <v>51</v>
      </c>
    </row>
    <row r="30" spans="2:10" ht="12.75">
      <c r="B30" t="s">
        <v>23</v>
      </c>
      <c r="I30">
        <v>9011.7</v>
      </c>
      <c r="J30" s="1" t="s">
        <v>16</v>
      </c>
    </row>
    <row r="31" spans="2:10" ht="12.75">
      <c r="B31" t="s">
        <v>24</v>
      </c>
      <c r="I31" s="1">
        <f>I30*22%</f>
        <v>1982.574</v>
      </c>
      <c r="J31" s="1" t="s">
        <v>16</v>
      </c>
    </row>
    <row r="32" spans="2:10" ht="12.75">
      <c r="B32" t="s">
        <v>25</v>
      </c>
      <c r="I32" s="3">
        <v>2941.88</v>
      </c>
      <c r="J32" s="1" t="s">
        <v>16</v>
      </c>
    </row>
    <row r="33" spans="2:10" ht="12.75">
      <c r="B33" t="s">
        <v>26</v>
      </c>
      <c r="I33" s="1">
        <f>(I30+I31+I32)*56%</f>
        <v>7804.246240000002</v>
      </c>
      <c r="J33" s="1" t="s">
        <v>16</v>
      </c>
    </row>
    <row r="35" spans="2:9" ht="12.75">
      <c r="B35">
        <f>SUM(I30:I33)</f>
        <v>21740.400240000003</v>
      </c>
      <c r="C35" t="s">
        <v>14</v>
      </c>
      <c r="D35">
        <f>D4</f>
        <v>23883.4</v>
      </c>
      <c r="E35" t="s">
        <v>15</v>
      </c>
      <c r="F35">
        <f>B35/D35</f>
        <v>0.9102724168250752</v>
      </c>
      <c r="G35" s="1" t="s">
        <v>16</v>
      </c>
      <c r="I35" s="1"/>
    </row>
    <row r="38" ht="12.75">
      <c r="B38" t="s">
        <v>27</v>
      </c>
    </row>
    <row r="40" spans="2:7" ht="12.75">
      <c r="B40">
        <v>432.05</v>
      </c>
      <c r="C40" t="s">
        <v>14</v>
      </c>
      <c r="D40">
        <f>D4</f>
        <v>23883.4</v>
      </c>
      <c r="E40" t="s">
        <v>15</v>
      </c>
      <c r="F40">
        <v>0.01809</v>
      </c>
      <c r="G40" s="1" t="s">
        <v>16</v>
      </c>
    </row>
    <row r="43" spans="2:10" ht="12.75">
      <c r="B43" t="s">
        <v>28</v>
      </c>
      <c r="I43" t="s">
        <v>53</v>
      </c>
      <c r="J43" t="s">
        <v>54</v>
      </c>
    </row>
    <row r="44" spans="2:10" ht="12.75">
      <c r="B44" t="s">
        <v>29</v>
      </c>
      <c r="I44" s="8">
        <f>0.05298*D49</f>
        <v>1265.3425320000001</v>
      </c>
      <c r="J44" s="1" t="s">
        <v>16</v>
      </c>
    </row>
    <row r="45" spans="2:10" ht="12.75">
      <c r="B45" t="s">
        <v>30</v>
      </c>
      <c r="I45" s="8">
        <f>I44*22%</f>
        <v>278.37535704000004</v>
      </c>
      <c r="J45" s="1" t="s">
        <v>16</v>
      </c>
    </row>
    <row r="46" spans="2:10" ht="12.75">
      <c r="B46" t="s">
        <v>31</v>
      </c>
      <c r="I46" s="7">
        <v>452.48</v>
      </c>
      <c r="J46" s="1" t="s">
        <v>16</v>
      </c>
    </row>
    <row r="47" spans="2:10" ht="12.75">
      <c r="B47" t="s">
        <v>32</v>
      </c>
      <c r="I47" s="8">
        <f>(I44+I45+I46)*56%</f>
        <v>1117.8708178624001</v>
      </c>
      <c r="J47" s="1" t="s">
        <v>16</v>
      </c>
    </row>
    <row r="49" spans="2:9" ht="12.75">
      <c r="B49" s="8">
        <f>SUM(I44:I47)</f>
        <v>3114.0687069024</v>
      </c>
      <c r="C49" s="7" t="s">
        <v>14</v>
      </c>
      <c r="D49" s="7">
        <f>D4</f>
        <v>23883.4</v>
      </c>
      <c r="E49" s="7" t="s">
        <v>15</v>
      </c>
      <c r="F49" s="7">
        <f>B49/D49</f>
        <v>0.13038632300687508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8">
        <f>0.73116*D59</f>
        <v>17462.586744</v>
      </c>
      <c r="J54" s="1" t="s">
        <v>16</v>
      </c>
    </row>
    <row r="55" spans="2:10" ht="12.75">
      <c r="B55" t="s">
        <v>34</v>
      </c>
      <c r="I55" s="8">
        <f>I54*22%</f>
        <v>3841.76908368</v>
      </c>
      <c r="J55" s="1" t="s">
        <v>16</v>
      </c>
    </row>
    <row r="56" spans="2:10" ht="12.75">
      <c r="B56" t="s">
        <v>35</v>
      </c>
      <c r="I56" s="8">
        <v>4591.11</v>
      </c>
      <c r="J56" s="1" t="s">
        <v>16</v>
      </c>
    </row>
    <row r="57" spans="2:10" ht="12.75">
      <c r="B57" t="s">
        <v>36</v>
      </c>
      <c r="I57" s="8">
        <f>(I54+I55+I56)*56%</f>
        <v>14501.4608635008</v>
      </c>
      <c r="J57" s="1" t="s">
        <v>16</v>
      </c>
    </row>
    <row r="59" spans="2:9" ht="12.75">
      <c r="B59" s="7">
        <f>SUM(I54:I57)</f>
        <v>40396.9266911808</v>
      </c>
      <c r="C59" t="s">
        <v>14</v>
      </c>
      <c r="D59">
        <f>D4</f>
        <v>23883.4</v>
      </c>
      <c r="E59" t="s">
        <v>15</v>
      </c>
      <c r="F59" s="7">
        <f>B59/D59</f>
        <v>1.6914227744450454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55</v>
      </c>
      <c r="I64" s="8">
        <f>(1730*2.39642)*1.074</f>
        <v>4452.5962884</v>
      </c>
      <c r="J64" s="1" t="s">
        <v>16</v>
      </c>
    </row>
    <row r="65" spans="2:10" ht="12.75">
      <c r="B65" t="s">
        <v>40</v>
      </c>
      <c r="I65" s="8">
        <f>0.09136*D70</f>
        <v>2181.987424</v>
      </c>
      <c r="J65" s="1" t="s">
        <v>16</v>
      </c>
    </row>
    <row r="66" spans="2:10" ht="12.75">
      <c r="B66" t="s">
        <v>37</v>
      </c>
      <c r="I66" s="8">
        <f>I65*22%</f>
        <v>480.03723328</v>
      </c>
      <c r="J66" s="1" t="s">
        <v>16</v>
      </c>
    </row>
    <row r="67" spans="2:10" ht="12.75">
      <c r="B67" t="s">
        <v>38</v>
      </c>
      <c r="I67" s="8">
        <v>124.66</v>
      </c>
      <c r="J67" s="1" t="s">
        <v>16</v>
      </c>
    </row>
    <row r="68" spans="2:10" ht="12.75">
      <c r="B68" t="s">
        <v>39</v>
      </c>
      <c r="I68" s="8">
        <f>(I64+I65+I66+I67)*56%</f>
        <v>4053.9973295808</v>
      </c>
      <c r="J68" s="1" t="s">
        <v>16</v>
      </c>
    </row>
    <row r="70" spans="2:9" ht="12.75">
      <c r="B70" s="8">
        <f>SUM(I64:I68)</f>
        <v>11293.2782752608</v>
      </c>
      <c r="C70" s="7" t="s">
        <v>14</v>
      </c>
      <c r="D70" s="7">
        <f>D4</f>
        <v>23883.4</v>
      </c>
      <c r="E70" s="7" t="s">
        <v>15</v>
      </c>
      <c r="F70" s="7">
        <f>B70/D70</f>
        <v>0.4728505269459457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4.763496077582924</v>
      </c>
      <c r="E72" s="1" t="s">
        <v>16</v>
      </c>
      <c r="F72" s="1"/>
    </row>
    <row r="73" spans="2:6" ht="12.75">
      <c r="B73" t="s">
        <v>42</v>
      </c>
      <c r="D73" s="5">
        <f>D72*20%</f>
        <v>0.9526992155165849</v>
      </c>
      <c r="E73" s="1" t="s">
        <v>16</v>
      </c>
      <c r="F73" s="1"/>
    </row>
    <row r="74" spans="2:6" ht="12.75">
      <c r="B74" t="s">
        <v>43</v>
      </c>
      <c r="D74" s="6">
        <f>SUM(D72:D73)</f>
        <v>5.716195293099509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2018-12-20T12:44:32Z</dcterms:modified>
  <cp:category/>
  <cp:version/>
  <cp:contentType/>
  <cp:contentStatus/>
</cp:coreProperties>
</file>